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V1100173\Downloads\"/>
    </mc:Choice>
  </mc:AlternateContent>
  <bookViews>
    <workbookView xWindow="0" yWindow="0" windowWidth="8724" windowHeight="8856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K12" i="1" l="1"/>
  <c r="AK11" i="1"/>
  <c r="AK10" i="1"/>
  <c r="AO6" i="1"/>
  <c r="AO7" i="1"/>
  <c r="AO5" i="1"/>
  <c r="AL7" i="1"/>
  <c r="AL6" i="1"/>
  <c r="AF11" i="1" l="1"/>
  <c r="AF12" i="1"/>
  <c r="AF10" i="1"/>
  <c r="AA10" i="1"/>
  <c r="AJ9" i="1" l="1"/>
  <c r="AJ8" i="1"/>
  <c r="AJ7" i="1"/>
  <c r="AJ6" i="1"/>
  <c r="AJ5" i="1"/>
  <c r="AG7" i="1"/>
  <c r="AG6" i="1"/>
  <c r="AG5" i="1"/>
  <c r="AE5" i="1" l="1"/>
  <c r="Z5" i="1"/>
  <c r="AE8" i="1" l="1"/>
  <c r="AE6" i="1"/>
  <c r="AA12" i="1"/>
  <c r="AA11" i="1"/>
  <c r="AB7" i="1"/>
  <c r="AB6" i="1"/>
  <c r="R7" i="1" l="1"/>
  <c r="R6" i="1"/>
  <c r="R5" i="1"/>
  <c r="K7" i="1" l="1"/>
  <c r="P7" i="1" s="1"/>
  <c r="U7" i="1" s="1"/>
  <c r="Z7" i="1" s="1"/>
  <c r="AE7" i="1" s="1"/>
  <c r="K6" i="1"/>
  <c r="P6" i="1" s="1"/>
  <c r="U6" i="1" s="1"/>
  <c r="Z6" i="1" s="1"/>
  <c r="K5" i="1" l="1"/>
  <c r="P5" i="1" s="1"/>
  <c r="U5" i="1" s="1"/>
  <c r="U8" i="1" l="1"/>
  <c r="Z8" i="1" s="1"/>
  <c r="U9" i="1"/>
  <c r="Z9" i="1" s="1"/>
  <c r="AE9" i="1" s="1"/>
  <c r="P8" i="1"/>
  <c r="P9" i="1"/>
  <c r="K9" i="1"/>
  <c r="K8" i="1"/>
</calcChain>
</file>

<file path=xl/comments1.xml><?xml version="1.0" encoding="utf-8"?>
<comments xmlns="http://schemas.openxmlformats.org/spreadsheetml/2006/main">
  <authors>
    <author>Sophie</author>
    <author>陳國安</author>
  </authors>
  <commentList>
    <comment ref="G3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cut off date
</t>
        </r>
      </text>
    </comment>
    <comment ref="H3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cut off date
</t>
        </r>
      </text>
    </comment>
    <comment ref="I3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cut off date
</t>
        </r>
      </text>
    </comment>
    <comment ref="J3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cut off date
</t>
        </r>
      </text>
    </comment>
    <comment ref="K3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cut off date
</t>
        </r>
      </text>
    </comment>
    <comment ref="R5" authorId="0" shapeId="0">
      <text>
        <r>
          <rPr>
            <sz val="9"/>
            <color indexed="81"/>
            <rFont val="Tahoma"/>
            <family val="2"/>
          </rPr>
          <t>20 sets for google sample</t>
        </r>
      </text>
    </comment>
    <comment ref="W5" authorId="1" shapeId="0">
      <text>
        <r>
          <rPr>
            <b/>
            <sz val="9"/>
            <color indexed="81"/>
            <rFont val="Tahoma"/>
            <family val="2"/>
          </rPr>
          <t>1. 40Kpcs for ALT demand, 
2. 18pcs Contrl run 2nd source, 
3. 206pcs buffer T level.</t>
        </r>
      </text>
    </comment>
    <comment ref="AB5" authorId="1" shapeId="0">
      <text>
        <r>
          <rPr>
            <b/>
            <sz val="9"/>
            <color indexed="81"/>
            <rFont val="Tahoma"/>
            <family val="2"/>
          </rPr>
          <t xml:space="preserve">40122pcs: 
1. 40Kpcs shipped to ALT for MP demand
2. 66pcs samples 2nd sources: 
- 38pcs for ALT
- 4pcs samples for factory
- 24pcs put semi_FG stock, waiting for ALT approve to ship with MP
3. 56pcs are semi_FG buffer production. They will be input by June demand. </t>
        </r>
      </text>
    </comment>
    <comment ref="Y7" authorId="1" shapeId="0">
      <text>
        <r>
          <rPr>
            <b/>
            <sz val="9"/>
            <color indexed="81"/>
            <rFont val="Tahoma"/>
            <family val="2"/>
          </rPr>
          <t>100pcs standby for RE repair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V10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Located in HK
</t>
        </r>
      </text>
    </comment>
    <comment ref="AA10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Located in HK
</t>
        </r>
      </text>
    </comment>
    <comment ref="AF10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Located in HK
</t>
        </r>
      </text>
    </comment>
    <comment ref="AK10" authorId="1" shapeId="0">
      <text>
        <r>
          <rPr>
            <b/>
            <sz val="9"/>
            <color indexed="81"/>
            <rFont val="Tahoma"/>
            <charset val="1"/>
          </rPr>
          <t>Located in HK</t>
        </r>
      </text>
    </comment>
    <comment ref="V11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Located in HK
</t>
        </r>
      </text>
    </comment>
    <comment ref="AA11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Located in HK
</t>
        </r>
      </text>
    </comment>
    <comment ref="AF11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Located in HK
</t>
        </r>
      </text>
    </comment>
    <comment ref="V12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Located in HK
</t>
        </r>
      </text>
    </comment>
    <comment ref="AA12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Located in HK
</t>
        </r>
      </text>
    </comment>
    <comment ref="AF12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Located in HK
</t>
        </r>
      </text>
    </comment>
  </commentList>
</comments>
</file>

<file path=xl/sharedStrings.xml><?xml version="1.0" encoding="utf-8"?>
<sst xmlns="http://schemas.openxmlformats.org/spreadsheetml/2006/main" count="106" uniqueCount="44">
  <si>
    <t xml:space="preserve">P/N </t>
    <phoneticPr fontId="2" type="noConversion"/>
  </si>
  <si>
    <t>Decription</t>
    <phoneticPr fontId="2" type="noConversion"/>
  </si>
  <si>
    <t>Category</t>
    <phoneticPr fontId="2" type="noConversion"/>
  </si>
  <si>
    <t>Vendor</t>
    <phoneticPr fontId="2" type="noConversion"/>
  </si>
  <si>
    <t>Feb</t>
  </si>
  <si>
    <t>Jan</t>
    <phoneticPr fontId="2" type="noConversion"/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</si>
  <si>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</si>
  <si>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</si>
  <si>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</si>
  <si>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</si>
  <si>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</si>
  <si>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</si>
  <si>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</si>
  <si>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</si>
  <si>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</si>
  <si>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</si>
  <si>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Remaining Q'ty</t>
    <phoneticPr fontId="2" type="noConversion"/>
  </si>
  <si>
    <t>Production use Q'ty</t>
    <phoneticPr fontId="2" type="noConversion"/>
  </si>
  <si>
    <t>Receive Q'ty</t>
    <phoneticPr fontId="2" type="noConversion"/>
  </si>
  <si>
    <t>Repair Applied Q'ty</t>
    <phoneticPr fontId="2" type="noConversion"/>
  </si>
  <si>
    <t>Production loss Q'ty</t>
    <phoneticPr fontId="2" type="noConversion"/>
  </si>
  <si>
    <t>067.00140.005LT</t>
  </si>
  <si>
    <t>053.00495.005LT</t>
  </si>
  <si>
    <t>053.00566.005LT　</t>
  </si>
  <si>
    <t>311.00106.005LT</t>
  </si>
  <si>
    <t>381.00607.005LT</t>
  </si>
  <si>
    <t>eMMC 8GB</t>
  </si>
  <si>
    <t>DDR4 4Gb</t>
  </si>
  <si>
    <t>DDR4 8Gb</t>
  </si>
  <si>
    <t>RCU</t>
  </si>
  <si>
    <t>ADP</t>
  </si>
  <si>
    <t>KLM8G1GETF-B041</t>
  </si>
  <si>
    <t>H5AN4G6NBJR-VKC</t>
  </si>
  <si>
    <t>H5AN8G6NDJR-XNC</t>
  </si>
  <si>
    <t>Samsung</t>
  </si>
  <si>
    <t>Skhynix</t>
  </si>
  <si>
    <t>Production 
use Q'ty</t>
  </si>
  <si>
    <t>Production 
loss Q'ty</t>
  </si>
  <si>
    <t>Repair 
Applied Q'ty</t>
  </si>
  <si>
    <t>Remaining
 Q'ty</t>
  </si>
  <si>
    <t>Receive 
Q'ty</t>
  </si>
  <si>
    <t>Repair Applied 
Q'ty</t>
  </si>
  <si>
    <t>Usage</t>
  </si>
  <si>
    <t>Original 
Stock Q'ty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</si>
</sst>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&quot;/&quot;d;@"/>
  </numFmts>
  <fonts count="10">
    <font>
      <sz val="11"/>
      <color theme="1"/>
      <name val="Aptos Narrow"/>
      <family val="2"/>
      <charset val="129"/>
      <scheme val="minor"/>
    </font>
    <font>
      <sz val="11"/>
      <color rgb="FF006100"/>
      <name val="Aptos Narrow"/>
      <family val="2"/>
      <charset val="129"/>
      <scheme val="minor"/>
    </font>
    <font>
      <sz val="8"/>
      <name val="Aptos Narrow"/>
      <family val="2"/>
      <charset val="129"/>
      <scheme val="minor"/>
    </font>
    <font>
      <sz val="11"/>
      <color theme="1"/>
      <name val="Microsoft JhengHei"/>
      <family val="2"/>
      <charset val="136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0000FF"/>
      <name val="Aptos Narrow"/>
      <family val="3"/>
      <charset val="129"/>
      <scheme val="minor"/>
    </font>
    <font>
      <sz val="11"/>
      <color rgb="FF0000FF"/>
      <name val="Aptos Narrow"/>
      <family val="2"/>
      <charset val="129"/>
      <scheme val="minor"/>
    </font>
    <font>
      <b/>
      <sz val="11"/>
      <color theme="1"/>
      <name val="Aptos Narrow"/>
      <scheme val="minor"/>
    </font>
    <font>
      <b/>
      <sz val="9"/>
      <color indexed="81"/>
      <name val="Tahoma"/>
      <charset val="1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3" borderId="3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>
      <alignment vertical="center"/>
    </xf>
    <xf numFmtId="164" fontId="0" fillId="0" borderId="1" xfId="0" applyNumberFormat="1" applyBorder="1" applyAlignment="1">
      <alignment horizontal="center" vertical="center"/>
    </xf>
    <xf numFmtId="3" fontId="0" fillId="0" borderId="0" xfId="0" applyNumberFormat="1">
      <alignment vertical="center"/>
    </xf>
    <xf numFmtId="0" fontId="3" fillId="0" borderId="1" xfId="0" applyFont="1" applyBorder="1" applyAlignment="1">
      <alignment vertical="center" wrapText="1"/>
    </xf>
    <xf numFmtId="3" fontId="0" fillId="0" borderId="0" xfId="0" applyNumberForma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>
      <alignment vertical="center"/>
    </xf>
    <xf numFmtId="3" fontId="0" fillId="0" borderId="8" xfId="0" applyNumberForma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3" borderId="1" xfId="0" applyFill="1" applyBorder="1">
      <alignment vertical="center"/>
    </xf>
    <xf numFmtId="0" fontId="0" fillId="4" borderId="1" xfId="0" applyFill="1" applyBorder="1">
      <alignment vertical="center"/>
    </xf>
    <xf numFmtId="3" fontId="0" fillId="0" borderId="7" xfId="0" applyNumberFormat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6" fillId="0" borderId="4" xfId="0" applyFont="1" applyBorder="1" applyAlignment="1">
      <alignment vertical="center"/>
    </xf>
    <xf numFmtId="0" fontId="8" fillId="0" borderId="8" xfId="0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2" borderId="3" xfId="1" applyBorder="1" applyAlignment="1">
      <alignment horizontal="center" vertical="center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N31"/>
  <sheetViews>
    <sheetView tabSelected="1" workbookViewId="0">
      <pane xSplit="6" ySplit="4" topLeftCell="AD5" activePane="bottomRight" state="frozen"/>
      <selection pane="topRight" activeCell="G1" sqref="G1"/>
      <selection pane="bottomLeft" activeCell="A5" sqref="A5"/>
      <selection pane="bottomRight" activeCell="AK17" sqref="AK17"/>
    </sheetView>
  </sheetViews>
  <sheetFormatPr defaultRowHeight="13.8"/>
  <cols>
    <col min="1" max="1" width="16.19921875" style="1" bestFit="1" customWidth="1"/>
    <col min="2" max="2" width="9.69921875" style="1" bestFit="1" customWidth="1"/>
    <col min="3" max="3" width="22.09765625" style="1" customWidth="1"/>
    <col min="4" max="4" width="6.09765625" style="1" bestFit="1" customWidth="1"/>
    <col min="5" max="5" width="8.19921875" bestFit="1" customWidth="1"/>
    <col min="6" max="6" width="9.59765625" bestFit="1" customWidth="1"/>
    <col min="7" max="7" width="11.3984375" bestFit="1" customWidth="1"/>
    <col min="8" max="9" width="10.19921875" bestFit="1" customWidth="1"/>
    <col min="10" max="10" width="11.3984375" bestFit="1" customWidth="1"/>
    <col min="11" max="11" width="10.09765625" bestFit="1" customWidth="1"/>
    <col min="12" max="12" width="11.3984375" bestFit="1" customWidth="1"/>
    <col min="13" max="14" width="10.19921875" bestFit="1" customWidth="1"/>
    <col min="15" max="15" width="11.3984375" bestFit="1" customWidth="1"/>
    <col min="16" max="16" width="10.09765625" bestFit="1" customWidth="1"/>
    <col min="17" max="17" width="9.19921875" style="1" customWidth="1"/>
    <col min="18" max="19" width="10.19921875" style="1" bestFit="1" customWidth="1"/>
    <col min="20" max="20" width="11.3984375" style="1" bestFit="1" customWidth="1"/>
    <col min="21" max="21" width="10.09765625" style="1" bestFit="1" customWidth="1"/>
    <col min="22" max="22" width="9.19921875" style="1" customWidth="1"/>
    <col min="23" max="24" width="10.19921875" style="1" bestFit="1" customWidth="1"/>
    <col min="25" max="25" width="11.3984375" style="1" bestFit="1" customWidth="1"/>
    <col min="26" max="26" width="10.09765625" style="1" bestFit="1" customWidth="1"/>
    <col min="27" max="27" width="9.19921875" style="1" customWidth="1"/>
    <col min="28" max="29" width="10.19921875" style="1" bestFit="1" customWidth="1"/>
    <col min="30" max="30" width="11.3984375" style="1" bestFit="1" customWidth="1"/>
    <col min="31" max="31" width="10.09765625" style="1" bestFit="1" customWidth="1"/>
    <col min="32" max="32" width="9.19921875" style="1" customWidth="1"/>
    <col min="33" max="34" width="10.19921875" style="1" bestFit="1" customWidth="1"/>
    <col min="35" max="35" width="11.3984375" style="1" bestFit="1" customWidth="1"/>
    <col min="36" max="36" width="10.09765625" style="1" bestFit="1" customWidth="1"/>
    <col min="37" max="37" width="9.19921875" style="1" customWidth="1"/>
    <col min="38" max="39" width="10.19921875" style="1" bestFit="1" customWidth="1"/>
    <col min="40" max="40" width="11.3984375" style="1" bestFit="1" customWidth="1"/>
    <col min="41" max="41" width="10.09765625" style="1" bestFit="1" customWidth="1"/>
    <col min="42" max="42" width="9.19921875" style="1" customWidth="1"/>
    <col min="43" max="44" width="10.19921875" style="1" bestFit="1" customWidth="1"/>
    <col min="45" max="45" width="11.3984375" style="1" bestFit="1" customWidth="1"/>
    <col min="46" max="46" width="10.09765625" style="1" bestFit="1" customWidth="1"/>
    <col min="47" max="47" width="9.19921875" style="1" customWidth="1"/>
    <col min="48" max="49" width="10.19921875" style="1" bestFit="1" customWidth="1"/>
    <col min="50" max="50" width="11.3984375" style="1" bestFit="1" customWidth="1"/>
    <col min="51" max="51" width="10.09765625" style="1" bestFit="1" customWidth="1"/>
    <col min="52" max="52" width="9.19921875" style="1" customWidth="1"/>
    <col min="53" max="54" width="10.19921875" style="1" bestFit="1" customWidth="1"/>
    <col min="55" max="55" width="11.3984375" style="1" bestFit="1" customWidth="1"/>
    <col min="56" max="56" width="10.09765625" style="1" bestFit="1" customWidth="1"/>
    <col min="57" max="57" width="9.19921875" style="1" customWidth="1"/>
    <col min="58" max="59" width="10.19921875" style="1" bestFit="1" customWidth="1"/>
    <col min="60" max="60" width="11.3984375" style="1" bestFit="1" customWidth="1"/>
    <col min="61" max="61" width="10.09765625" style="1" bestFit="1" customWidth="1"/>
    <col min="62" max="62" width="9.19921875" style="1" customWidth="1"/>
    <col min="63" max="64" width="10.19921875" style="1" bestFit="1" customWidth="1"/>
    <col min="65" max="65" width="11.3984375" style="1" bestFit="1" customWidth="1"/>
    <col min="66" max="66" width="10.09765625" style="1" bestFit="1" customWidth="1"/>
  </cols>
  <sheetData>
    <row r="1" spans="1:66" ht="14.4" thickBot="1"/>
    <row r="2" spans="1:66">
      <c r="A2" s="5"/>
      <c r="B2" s="6"/>
      <c r="C2" s="6"/>
      <c r="D2" s="6"/>
      <c r="E2" s="7"/>
      <c r="F2" s="8">
        <v>2024</v>
      </c>
      <c r="G2" s="35" t="s">
        <v>5</v>
      </c>
      <c r="H2" s="35"/>
      <c r="I2" s="35"/>
      <c r="J2" s="35"/>
      <c r="K2" s="35"/>
      <c r="L2" s="35" t="s">
        <v>4</v>
      </c>
      <c r="M2" s="35"/>
      <c r="N2" s="35"/>
      <c r="O2" s="35"/>
      <c r="P2" s="35"/>
      <c r="Q2" s="35" t="s">
        <v>6</v>
      </c>
      <c r="R2" s="35"/>
      <c r="S2" s="35"/>
      <c r="T2" s="35"/>
      <c r="U2" s="35"/>
      <c r="V2" s="35" t="s">
        <v>7</v>
      </c>
      <c r="W2" s="35"/>
      <c r="X2" s="35"/>
      <c r="Y2" s="35"/>
      <c r="Z2" s="35"/>
      <c r="AA2" s="35" t="s">
        <v>8</v>
      </c>
      <c r="AB2" s="35"/>
      <c r="AC2" s="35"/>
      <c r="AD2" s="35"/>
      <c r="AE2" s="35"/>
      <c r="AF2" s="35" t="s">
        <v>9</v>
      </c>
      <c r="AG2" s="35"/>
      <c r="AH2" s="35"/>
      <c r="AI2" s="35"/>
      <c r="AJ2" s="35"/>
      <c r="AK2" s="35" t="s">
        <v>10</v>
      </c>
      <c r="AL2" s="35"/>
      <c r="AM2" s="35"/>
      <c r="AN2" s="35"/>
      <c r="AO2" s="35"/>
      <c r="AP2" s="35" t="s">
        <v>11</v>
      </c>
      <c r="AQ2" s="35"/>
      <c r="AR2" s="35"/>
      <c r="AS2" s="35"/>
      <c r="AT2" s="35"/>
      <c r="AU2" s="35" t="s">
        <v>12</v>
      </c>
      <c r="AV2" s="35"/>
      <c r="AW2" s="35"/>
      <c r="AX2" s="35"/>
      <c r="AY2" s="35"/>
      <c r="AZ2" s="35" t="s">
        <v>13</v>
      </c>
      <c r="BA2" s="35"/>
      <c r="BB2" s="35"/>
      <c r="BC2" s="35"/>
      <c r="BD2" s="35"/>
      <c r="BE2" s="35" t="s">
        <v>14</v>
      </c>
      <c r="BF2" s="35"/>
      <c r="BG2" s="35"/>
      <c r="BH2" s="35"/>
      <c r="BI2" s="35"/>
      <c r="BJ2" s="35" t="s">
        <v>15</v>
      </c>
      <c r="BK2" s="35"/>
      <c r="BL2" s="35"/>
      <c r="BM2" s="35"/>
      <c r="BN2" s="35"/>
    </row>
    <row r="3" spans="1:66">
      <c r="A3" s="32" t="s">
        <v>0</v>
      </c>
      <c r="B3" s="33" t="s">
        <v>2</v>
      </c>
      <c r="C3" s="33" t="s">
        <v>1</v>
      </c>
      <c r="D3" s="33" t="s">
        <v>42</v>
      </c>
      <c r="E3" s="33" t="s">
        <v>3</v>
      </c>
      <c r="F3" s="34" t="s">
        <v>43</v>
      </c>
      <c r="G3" s="12">
        <v>45297</v>
      </c>
      <c r="H3" s="12">
        <v>45320</v>
      </c>
      <c r="I3" s="12">
        <v>45320</v>
      </c>
      <c r="J3" s="12">
        <v>45320</v>
      </c>
      <c r="K3" s="12">
        <v>45320</v>
      </c>
      <c r="L3" s="12">
        <v>45323</v>
      </c>
      <c r="M3" s="12">
        <v>45348</v>
      </c>
      <c r="N3" s="12">
        <v>45348</v>
      </c>
      <c r="O3" s="12">
        <v>45348</v>
      </c>
      <c r="P3" s="12">
        <v>45350</v>
      </c>
      <c r="Q3" s="12">
        <v>45352</v>
      </c>
      <c r="R3" s="12">
        <v>45369</v>
      </c>
      <c r="S3" s="12">
        <v>45369</v>
      </c>
      <c r="T3" s="12">
        <v>45369</v>
      </c>
      <c r="U3" s="12">
        <v>45374</v>
      </c>
      <c r="V3" s="12"/>
      <c r="W3" s="12"/>
      <c r="X3" s="12"/>
      <c r="Y3" s="12"/>
      <c r="Z3" s="12"/>
      <c r="AA3" s="12">
        <v>45408</v>
      </c>
      <c r="AB3" s="12">
        <v>45415</v>
      </c>
      <c r="AC3" s="12"/>
      <c r="AD3" s="12"/>
      <c r="AE3" s="12">
        <v>45440</v>
      </c>
      <c r="AF3" s="12">
        <v>45451</v>
      </c>
      <c r="AG3" s="12">
        <v>45451</v>
      </c>
      <c r="AH3" s="12">
        <v>45471</v>
      </c>
      <c r="AI3" s="12">
        <v>45471</v>
      </c>
      <c r="AJ3" s="12">
        <v>45471</v>
      </c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</row>
    <row r="4" spans="1:66" ht="43.2">
      <c r="A4" s="32"/>
      <c r="B4" s="33"/>
      <c r="C4" s="33"/>
      <c r="D4" s="33"/>
      <c r="E4" s="33"/>
      <c r="F4" s="33"/>
      <c r="G4" s="3" t="s">
        <v>18</v>
      </c>
      <c r="H4" s="14" t="s">
        <v>36</v>
      </c>
      <c r="I4" s="14" t="s">
        <v>37</v>
      </c>
      <c r="J4" s="14" t="s">
        <v>38</v>
      </c>
      <c r="K4" s="14" t="s">
        <v>39</v>
      </c>
      <c r="L4" s="3" t="s">
        <v>18</v>
      </c>
      <c r="M4" s="14" t="s">
        <v>36</v>
      </c>
      <c r="N4" s="14" t="s">
        <v>37</v>
      </c>
      <c r="O4" s="14" t="s">
        <v>38</v>
      </c>
      <c r="P4" s="14" t="s">
        <v>39</v>
      </c>
      <c r="Q4" s="16" t="s">
        <v>40</v>
      </c>
      <c r="R4" s="16" t="s">
        <v>36</v>
      </c>
      <c r="S4" s="16" t="s">
        <v>37</v>
      </c>
      <c r="T4" s="16" t="s">
        <v>41</v>
      </c>
      <c r="U4" s="16" t="s">
        <v>39</v>
      </c>
      <c r="V4" s="16" t="s">
        <v>40</v>
      </c>
      <c r="W4" s="16" t="s">
        <v>36</v>
      </c>
      <c r="X4" s="16" t="s">
        <v>37</v>
      </c>
      <c r="Y4" s="16" t="s">
        <v>41</v>
      </c>
      <c r="Z4" s="16" t="s">
        <v>39</v>
      </c>
      <c r="AA4" s="16" t="s">
        <v>18</v>
      </c>
      <c r="AB4" s="16" t="s">
        <v>36</v>
      </c>
      <c r="AC4" s="16" t="s">
        <v>37</v>
      </c>
      <c r="AD4" s="16" t="s">
        <v>38</v>
      </c>
      <c r="AE4" s="16" t="s">
        <v>16</v>
      </c>
      <c r="AF4" s="16" t="s">
        <v>18</v>
      </c>
      <c r="AG4" s="16" t="s">
        <v>17</v>
      </c>
      <c r="AH4" s="16" t="s">
        <v>20</v>
      </c>
      <c r="AI4" s="16" t="s">
        <v>19</v>
      </c>
      <c r="AJ4" s="16" t="s">
        <v>16</v>
      </c>
      <c r="AK4" s="16" t="s">
        <v>18</v>
      </c>
      <c r="AL4" s="16" t="s">
        <v>17</v>
      </c>
      <c r="AM4" s="16" t="s">
        <v>20</v>
      </c>
      <c r="AN4" s="16" t="s">
        <v>19</v>
      </c>
      <c r="AO4" s="16" t="s">
        <v>16</v>
      </c>
      <c r="AP4" s="16" t="s">
        <v>18</v>
      </c>
      <c r="AQ4" s="16" t="s">
        <v>17</v>
      </c>
      <c r="AR4" s="16" t="s">
        <v>20</v>
      </c>
      <c r="AS4" s="16" t="s">
        <v>19</v>
      </c>
      <c r="AT4" s="16" t="s">
        <v>16</v>
      </c>
      <c r="AU4" s="16" t="s">
        <v>18</v>
      </c>
      <c r="AV4" s="16" t="s">
        <v>17</v>
      </c>
      <c r="AW4" s="16" t="s">
        <v>20</v>
      </c>
      <c r="AX4" s="16" t="s">
        <v>19</v>
      </c>
      <c r="AY4" s="16" t="s">
        <v>16</v>
      </c>
      <c r="AZ4" s="16" t="s">
        <v>18</v>
      </c>
      <c r="BA4" s="16" t="s">
        <v>17</v>
      </c>
      <c r="BB4" s="16" t="s">
        <v>20</v>
      </c>
      <c r="BC4" s="16" t="s">
        <v>19</v>
      </c>
      <c r="BD4" s="16" t="s">
        <v>16</v>
      </c>
      <c r="BE4" s="16" t="s">
        <v>18</v>
      </c>
      <c r="BF4" s="16" t="s">
        <v>17</v>
      </c>
      <c r="BG4" s="16" t="s">
        <v>20</v>
      </c>
      <c r="BH4" s="16" t="s">
        <v>19</v>
      </c>
      <c r="BI4" s="16" t="s">
        <v>16</v>
      </c>
      <c r="BJ4" s="16" t="s">
        <v>18</v>
      </c>
      <c r="BK4" s="16" t="s">
        <v>17</v>
      </c>
      <c r="BL4" s="16" t="s">
        <v>20</v>
      </c>
      <c r="BM4" s="16" t="s">
        <v>19</v>
      </c>
      <c r="BN4" s="16" t="s">
        <v>16</v>
      </c>
    </row>
    <row r="5" spans="1:66">
      <c r="A5" s="28" t="s">
        <v>21</v>
      </c>
      <c r="B5" s="4" t="s">
        <v>26</v>
      </c>
      <c r="C5" s="4" t="s">
        <v>31</v>
      </c>
      <c r="D5" s="4">
        <v>1</v>
      </c>
      <c r="E5" s="4" t="s">
        <v>34</v>
      </c>
      <c r="F5" s="2"/>
      <c r="G5" s="2">
        <v>100800</v>
      </c>
      <c r="H5" s="25">
        <v>39150</v>
      </c>
      <c r="I5" s="2">
        <v>0</v>
      </c>
      <c r="J5" s="2">
        <v>0</v>
      </c>
      <c r="K5" s="2">
        <f>$F$5+G5-H5-I5-J5</f>
        <v>61650</v>
      </c>
      <c r="L5" s="2">
        <v>0</v>
      </c>
      <c r="M5" s="2">
        <v>60000</v>
      </c>
      <c r="N5" s="2">
        <v>0</v>
      </c>
      <c r="O5" s="2">
        <v>0</v>
      </c>
      <c r="P5" s="2">
        <f>K5+L5-M5-N5-O5</f>
        <v>1650</v>
      </c>
      <c r="Q5" s="17">
        <v>100800</v>
      </c>
      <c r="R5" s="4">
        <f>50000+20</f>
        <v>50020</v>
      </c>
      <c r="S5" s="4">
        <v>0</v>
      </c>
      <c r="T5" s="4">
        <v>0</v>
      </c>
      <c r="U5" s="4">
        <f>P5+Q5-R5-S5-T5</f>
        <v>52430</v>
      </c>
      <c r="V5" s="17"/>
      <c r="W5" s="18">
        <v>40224</v>
      </c>
      <c r="X5" s="4"/>
      <c r="Y5" s="4"/>
      <c r="Z5" s="18">
        <f>U5+V5-W5-X5-Y5</f>
        <v>12206</v>
      </c>
      <c r="AA5" s="17">
        <v>31360</v>
      </c>
      <c r="AB5" s="18">
        <v>40122</v>
      </c>
      <c r="AC5" s="4">
        <v>0</v>
      </c>
      <c r="AD5" s="4">
        <v>0</v>
      </c>
      <c r="AE5" s="18">
        <f>Z5+AA5-AB5-AC5-AD5</f>
        <v>3444</v>
      </c>
      <c r="AF5" s="27">
        <v>71680</v>
      </c>
      <c r="AG5" s="27">
        <f>69924-66</f>
        <v>69858</v>
      </c>
      <c r="AH5" s="4">
        <v>0</v>
      </c>
      <c r="AI5" s="4">
        <v>0</v>
      </c>
      <c r="AJ5" s="18">
        <f>AE5+AF5-AG5-AH5-AI5</f>
        <v>5266</v>
      </c>
      <c r="AK5" s="27">
        <v>56000</v>
      </c>
      <c r="AL5" s="18">
        <v>59988</v>
      </c>
      <c r="AM5" s="4">
        <v>0</v>
      </c>
      <c r="AN5" s="4">
        <v>12</v>
      </c>
      <c r="AO5" s="18">
        <f>AJ5+AK5-AL5-AN5</f>
        <v>1266</v>
      </c>
      <c r="AP5" s="17"/>
      <c r="AQ5" s="4"/>
      <c r="AR5" s="4"/>
      <c r="AS5" s="4"/>
      <c r="AT5" s="4"/>
      <c r="AU5" s="17"/>
      <c r="AV5" s="4"/>
      <c r="AW5" s="4"/>
      <c r="AX5" s="4"/>
      <c r="AY5" s="4"/>
      <c r="AZ5" s="17"/>
      <c r="BA5" s="4"/>
      <c r="BB5" s="4"/>
      <c r="BC5" s="4"/>
      <c r="BD5" s="4"/>
      <c r="BE5" s="17"/>
      <c r="BF5" s="4"/>
      <c r="BG5" s="4"/>
      <c r="BH5" s="4"/>
      <c r="BI5" s="4"/>
      <c r="BJ5" s="17"/>
      <c r="BK5" s="4"/>
      <c r="BL5" s="4"/>
      <c r="BM5" s="4"/>
      <c r="BN5" s="4"/>
    </row>
    <row r="6" spans="1:66">
      <c r="A6" s="28" t="s">
        <v>22</v>
      </c>
      <c r="B6" s="4" t="s">
        <v>27</v>
      </c>
      <c r="C6" s="4" t="s">
        <v>32</v>
      </c>
      <c r="D6" s="4">
        <v>2</v>
      </c>
      <c r="E6" s="4" t="s">
        <v>35</v>
      </c>
      <c r="F6" s="2"/>
      <c r="G6" s="2">
        <v>201600</v>
      </c>
      <c r="H6" s="25">
        <v>78300</v>
      </c>
      <c r="I6" s="2"/>
      <c r="J6" s="2"/>
      <c r="K6" s="2">
        <f>$F$5+G6-H6-I6-J6</f>
        <v>123300</v>
      </c>
      <c r="L6" s="2">
        <v>0</v>
      </c>
      <c r="M6" s="2">
        <v>120000</v>
      </c>
      <c r="N6" s="2">
        <v>0</v>
      </c>
      <c r="O6" s="2">
        <v>0</v>
      </c>
      <c r="P6" s="2">
        <f>K6+L6-M6-N6-O6</f>
        <v>3300</v>
      </c>
      <c r="Q6" s="4">
        <v>201600</v>
      </c>
      <c r="R6" s="4">
        <f>2*50000+40</f>
        <v>100040</v>
      </c>
      <c r="S6" s="4"/>
      <c r="T6" s="4"/>
      <c r="U6" s="4">
        <f t="shared" ref="U6:U7" si="0">P6+Q6-R6-S6-T6</f>
        <v>104860</v>
      </c>
      <c r="V6" s="4"/>
      <c r="W6" s="18">
        <v>80448</v>
      </c>
      <c r="X6" s="4"/>
      <c r="Y6" s="4"/>
      <c r="Z6" s="18">
        <f>U6+V6-W6-X6-Y6</f>
        <v>24412</v>
      </c>
      <c r="AA6" s="4">
        <v>64000</v>
      </c>
      <c r="AB6" s="18">
        <f>D6*40122</f>
        <v>80244</v>
      </c>
      <c r="AC6" s="4">
        <v>0</v>
      </c>
      <c r="AD6" s="4">
        <v>0</v>
      </c>
      <c r="AE6" s="18">
        <f>Z6+AA6-AB6-AC6-AD6</f>
        <v>8168</v>
      </c>
      <c r="AF6" s="18">
        <v>134400</v>
      </c>
      <c r="AG6" s="18">
        <f>(69924-66)*2</f>
        <v>139716</v>
      </c>
      <c r="AH6" s="4">
        <v>0</v>
      </c>
      <c r="AI6" s="4">
        <v>0</v>
      </c>
      <c r="AJ6" s="18">
        <f>AE6+AF6-AG6-AH6-AI6</f>
        <v>2852</v>
      </c>
      <c r="AK6" s="18">
        <v>120000</v>
      </c>
      <c r="AL6" s="18">
        <f>D6*59988</f>
        <v>119976</v>
      </c>
      <c r="AM6" s="4">
        <v>0</v>
      </c>
      <c r="AN6" s="4">
        <v>25</v>
      </c>
      <c r="AO6" s="18">
        <f t="shared" ref="AO6:AO7" si="1">AJ6+AK6-AL6-AN6</f>
        <v>2851</v>
      </c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</row>
    <row r="7" spans="1:66">
      <c r="A7" s="28" t="s">
        <v>23</v>
      </c>
      <c r="B7" s="4" t="s">
        <v>28</v>
      </c>
      <c r="C7" s="4" t="s">
        <v>33</v>
      </c>
      <c r="D7" s="4">
        <v>2</v>
      </c>
      <c r="E7" s="4" t="s">
        <v>35</v>
      </c>
      <c r="F7" s="2"/>
      <c r="G7" s="26">
        <v>201623</v>
      </c>
      <c r="H7" s="25">
        <v>78300</v>
      </c>
      <c r="I7" s="2"/>
      <c r="J7" s="2"/>
      <c r="K7" s="2">
        <f>$F$5+G7-H7-I7-J7</f>
        <v>123323</v>
      </c>
      <c r="L7" s="2"/>
      <c r="M7" s="2">
        <v>120000</v>
      </c>
      <c r="N7" s="2">
        <v>0</v>
      </c>
      <c r="O7" s="2">
        <v>50</v>
      </c>
      <c r="P7" s="2">
        <f>K7+L7-M7-N7-O7</f>
        <v>3273</v>
      </c>
      <c r="Q7" s="4">
        <v>201600</v>
      </c>
      <c r="R7" s="4">
        <f>2*50000+40</f>
        <v>100040</v>
      </c>
      <c r="S7" s="4"/>
      <c r="T7" s="4"/>
      <c r="U7" s="4">
        <f t="shared" si="0"/>
        <v>104833</v>
      </c>
      <c r="V7" s="4"/>
      <c r="W7" s="18">
        <v>80448</v>
      </c>
      <c r="X7" s="4"/>
      <c r="Y7" s="4">
        <v>100</v>
      </c>
      <c r="Z7" s="18">
        <f>U7+V7-W7-X7-Y7</f>
        <v>24285</v>
      </c>
      <c r="AA7" s="4">
        <v>64000</v>
      </c>
      <c r="AB7" s="18">
        <f>D7*40122</f>
        <v>80244</v>
      </c>
      <c r="AC7" s="4">
        <v>0</v>
      </c>
      <c r="AD7" s="4">
        <v>0</v>
      </c>
      <c r="AE7" s="18">
        <f>Z7+AA7-AB7-AC7-AD7</f>
        <v>8041</v>
      </c>
      <c r="AF7" s="18">
        <v>139200</v>
      </c>
      <c r="AG7" s="18">
        <f>(69924-66)*2</f>
        <v>139716</v>
      </c>
      <c r="AH7" s="4">
        <v>0</v>
      </c>
      <c r="AI7" s="4">
        <v>0</v>
      </c>
      <c r="AJ7" s="18">
        <f>AE7+AF7-AG7-AH7-AI7</f>
        <v>7525</v>
      </c>
      <c r="AK7" s="18">
        <v>115200</v>
      </c>
      <c r="AL7" s="18">
        <f>D7*59988</f>
        <v>119976</v>
      </c>
      <c r="AM7" s="4">
        <v>0</v>
      </c>
      <c r="AN7" s="4">
        <v>14</v>
      </c>
      <c r="AO7" s="18">
        <f t="shared" si="1"/>
        <v>2735</v>
      </c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</row>
    <row r="8" spans="1:66">
      <c r="A8" s="28" t="s">
        <v>24</v>
      </c>
      <c r="B8" s="4" t="s">
        <v>29</v>
      </c>
      <c r="C8" s="4"/>
      <c r="D8" s="4">
        <v>1</v>
      </c>
      <c r="E8" s="2"/>
      <c r="F8" s="2">
        <v>52</v>
      </c>
      <c r="G8" s="2">
        <v>40000</v>
      </c>
      <c r="H8" s="2">
        <v>40000</v>
      </c>
      <c r="I8" s="2">
        <v>0</v>
      </c>
      <c r="J8" s="2">
        <v>0</v>
      </c>
      <c r="K8" s="2">
        <f>$F$8+G8-H8-I8-J8</f>
        <v>52</v>
      </c>
      <c r="L8" s="2">
        <v>60000</v>
      </c>
      <c r="M8" s="2">
        <v>60000</v>
      </c>
      <c r="N8" s="2">
        <v>0</v>
      </c>
      <c r="O8" s="2">
        <v>0</v>
      </c>
      <c r="P8" s="2">
        <f>$F$8+L8-M8-N8-O8</f>
        <v>52</v>
      </c>
      <c r="Q8" s="4">
        <v>50000</v>
      </c>
      <c r="R8" s="4">
        <v>50000</v>
      </c>
      <c r="S8" s="4">
        <v>0</v>
      </c>
      <c r="T8" s="4">
        <v>0</v>
      </c>
      <c r="U8" s="4">
        <f>$F$8+Q8-R8-S8-T8</f>
        <v>52</v>
      </c>
      <c r="V8" s="4">
        <v>40000</v>
      </c>
      <c r="W8" s="4">
        <v>40000</v>
      </c>
      <c r="X8" s="4"/>
      <c r="Y8" s="4"/>
      <c r="Z8" s="18">
        <f>U8+V8-W8-X8-Y8</f>
        <v>52</v>
      </c>
      <c r="AA8" s="4">
        <v>46000</v>
      </c>
      <c r="AB8" s="4">
        <v>40000</v>
      </c>
      <c r="AC8" s="4">
        <v>0</v>
      </c>
      <c r="AD8" s="4">
        <v>0</v>
      </c>
      <c r="AE8" s="18">
        <f>Z8+AA8-AB8-AC8-AD8</f>
        <v>6052</v>
      </c>
      <c r="AF8" s="4">
        <v>64000</v>
      </c>
      <c r="AG8" s="4">
        <v>70000</v>
      </c>
      <c r="AH8" s="4">
        <v>0</v>
      </c>
      <c r="AI8" s="4">
        <v>0</v>
      </c>
      <c r="AJ8" s="18">
        <f>AE8+AF8-AG8-AH8-AI8</f>
        <v>52</v>
      </c>
      <c r="AK8" s="4">
        <v>63000</v>
      </c>
      <c r="AL8" s="4"/>
      <c r="AM8" s="4">
        <v>0</v>
      </c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</row>
    <row r="9" spans="1:66">
      <c r="A9" s="28" t="s">
        <v>25</v>
      </c>
      <c r="B9" s="4" t="s">
        <v>30</v>
      </c>
      <c r="C9" s="4"/>
      <c r="D9" s="4">
        <v>1</v>
      </c>
      <c r="E9" s="2"/>
      <c r="F9" s="2">
        <v>30</v>
      </c>
      <c r="G9" s="2">
        <v>40000</v>
      </c>
      <c r="H9" s="2">
        <v>40000</v>
      </c>
      <c r="I9" s="2">
        <v>0</v>
      </c>
      <c r="J9" s="2">
        <v>0</v>
      </c>
      <c r="K9" s="2">
        <f>$F$9+G9-H9-I9-J9</f>
        <v>30</v>
      </c>
      <c r="L9" s="2">
        <v>60000</v>
      </c>
      <c r="M9" s="2">
        <v>60000</v>
      </c>
      <c r="N9" s="2">
        <v>0</v>
      </c>
      <c r="O9" s="2">
        <v>0</v>
      </c>
      <c r="P9" s="2">
        <f>$F$9+L9-M9-N9-O9</f>
        <v>30</v>
      </c>
      <c r="Q9" s="4">
        <v>50000</v>
      </c>
      <c r="R9" s="4">
        <v>50000</v>
      </c>
      <c r="S9" s="4">
        <v>0</v>
      </c>
      <c r="T9" s="4">
        <v>0</v>
      </c>
      <c r="U9" s="4">
        <f>$F$9+Q9-R9-S9-T9</f>
        <v>30</v>
      </c>
      <c r="V9" s="4">
        <v>40000</v>
      </c>
      <c r="W9" s="4">
        <v>40000</v>
      </c>
      <c r="X9" s="4"/>
      <c r="Y9" s="4"/>
      <c r="Z9" s="18">
        <f>U9+V9-W9-X9-Y9</f>
        <v>30</v>
      </c>
      <c r="AA9" s="4">
        <v>40000</v>
      </c>
      <c r="AB9" s="4">
        <v>40000</v>
      </c>
      <c r="AC9" s="4">
        <v>0</v>
      </c>
      <c r="AD9" s="4">
        <v>0</v>
      </c>
      <c r="AE9" s="18">
        <f>Z9+AA9-AB9-AC9-AD9</f>
        <v>30</v>
      </c>
      <c r="AF9" s="4">
        <v>70000</v>
      </c>
      <c r="AG9" s="4">
        <v>70000</v>
      </c>
      <c r="AH9" s="4">
        <v>0</v>
      </c>
      <c r="AI9" s="4">
        <v>0</v>
      </c>
      <c r="AJ9" s="18">
        <f>AE9+AF9-AG9-AH9-AI9</f>
        <v>30</v>
      </c>
      <c r="AK9" s="4">
        <v>60000</v>
      </c>
      <c r="AL9" s="4"/>
      <c r="AM9" s="4">
        <v>0</v>
      </c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</row>
    <row r="10" spans="1:66">
      <c r="A10" s="29" t="s">
        <v>21</v>
      </c>
      <c r="B10" s="22" t="s">
        <v>26</v>
      </c>
      <c r="C10" s="22" t="s">
        <v>31</v>
      </c>
      <c r="D10" s="24">
        <v>1</v>
      </c>
      <c r="E10" s="24" t="s">
        <v>34</v>
      </c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19"/>
      <c r="R10" s="19"/>
      <c r="S10" s="19"/>
      <c r="T10" s="19"/>
      <c r="U10" s="19"/>
      <c r="V10" s="23">
        <v>159040</v>
      </c>
      <c r="W10" s="19"/>
      <c r="X10" s="19"/>
      <c r="Y10" s="19"/>
      <c r="Z10" s="21"/>
      <c r="AA10" s="23">
        <f>159040-AA5</f>
        <v>127680</v>
      </c>
      <c r="AB10" s="19"/>
      <c r="AC10" s="19"/>
      <c r="AD10" s="19"/>
      <c r="AE10" s="19"/>
      <c r="AF10" s="31">
        <f>AA10-AF5</f>
        <v>56000</v>
      </c>
      <c r="AG10" s="19"/>
      <c r="AH10" s="30"/>
      <c r="AI10" s="19"/>
      <c r="AJ10" s="19"/>
      <c r="AK10" s="19">
        <f>176960+62720</f>
        <v>239680</v>
      </c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</row>
    <row r="11" spans="1:66">
      <c r="A11" s="29" t="s">
        <v>22</v>
      </c>
      <c r="B11" s="22" t="s">
        <v>27</v>
      </c>
      <c r="C11" s="22" t="s">
        <v>32</v>
      </c>
      <c r="D11" s="22">
        <v>2</v>
      </c>
      <c r="E11" s="22" t="s">
        <v>35</v>
      </c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19"/>
      <c r="R11" s="19"/>
      <c r="S11" s="19"/>
      <c r="T11" s="19"/>
      <c r="V11" s="23">
        <v>318400</v>
      </c>
      <c r="W11" s="19"/>
      <c r="X11" s="19"/>
      <c r="Y11" s="19"/>
      <c r="Z11" s="21"/>
      <c r="AA11" s="23">
        <f>318400-AA6</f>
        <v>254400</v>
      </c>
      <c r="AB11" s="19"/>
      <c r="AC11" s="19"/>
      <c r="AD11" s="19"/>
      <c r="AE11" s="19"/>
      <c r="AF11" s="31">
        <f t="shared" ref="AF11:AF12" si="2">AA11-AF6</f>
        <v>120000</v>
      </c>
      <c r="AG11" s="19"/>
      <c r="AH11" s="30"/>
      <c r="AI11" s="19"/>
      <c r="AJ11" s="19"/>
      <c r="AK11" s="19">
        <f>354206+125794</f>
        <v>480000</v>
      </c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</row>
    <row r="12" spans="1:66">
      <c r="A12" s="29" t="s">
        <v>23</v>
      </c>
      <c r="B12" s="22" t="s">
        <v>28</v>
      </c>
      <c r="C12" s="22" t="s">
        <v>33</v>
      </c>
      <c r="D12" s="22">
        <v>2</v>
      </c>
      <c r="E12" s="22" t="s">
        <v>35</v>
      </c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19"/>
      <c r="R12" s="19"/>
      <c r="S12" s="19"/>
      <c r="T12" s="19"/>
      <c r="U12" s="19"/>
      <c r="V12" s="23">
        <v>318400</v>
      </c>
      <c r="W12" s="19"/>
      <c r="X12" s="19"/>
      <c r="Y12" s="19"/>
      <c r="Z12" s="21"/>
      <c r="AA12" s="23">
        <f>318400-AA7</f>
        <v>254400</v>
      </c>
      <c r="AB12" s="19"/>
      <c r="AC12" s="19"/>
      <c r="AD12" s="19"/>
      <c r="AE12" s="19"/>
      <c r="AF12" s="31">
        <f t="shared" si="2"/>
        <v>115200</v>
      </c>
      <c r="AG12" s="19"/>
      <c r="AH12" s="30"/>
      <c r="AI12" s="19"/>
      <c r="AJ12" s="19"/>
      <c r="AK12" s="19">
        <f>329426+150574</f>
        <v>480000</v>
      </c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</row>
    <row r="13" spans="1:66" ht="14.4" thickBot="1">
      <c r="A13" s="9"/>
      <c r="B13" s="10"/>
      <c r="C13" s="10"/>
      <c r="D13" s="10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</row>
    <row r="15" spans="1:66">
      <c r="C15" s="15"/>
    </row>
    <row r="16" spans="1:66">
      <c r="C16" s="15"/>
    </row>
    <row r="17" spans="2:62">
      <c r="C17" s="15"/>
      <c r="AJ17" s="15"/>
    </row>
    <row r="18" spans="2:62">
      <c r="B18" s="15"/>
      <c r="C18" s="15"/>
      <c r="E18" s="13"/>
      <c r="Q18" s="15"/>
      <c r="V18" s="15"/>
      <c r="AA18" s="15"/>
      <c r="AE18" s="15"/>
      <c r="AF18" s="15"/>
      <c r="AG18" s="15"/>
      <c r="AK18" s="15"/>
      <c r="AP18" s="15"/>
      <c r="AU18" s="15"/>
      <c r="AZ18" s="15"/>
      <c r="BE18" s="15"/>
      <c r="BJ18" s="15"/>
    </row>
    <row r="19" spans="2:62">
      <c r="B19" s="15"/>
      <c r="E19" s="13"/>
      <c r="Q19" s="15"/>
      <c r="V19" s="15"/>
      <c r="AA19" s="15"/>
      <c r="AE19" s="15"/>
      <c r="AF19" s="15"/>
      <c r="AG19" s="15"/>
      <c r="AI19" s="15"/>
      <c r="AK19" s="15"/>
      <c r="AP19" s="15"/>
      <c r="AU19" s="15"/>
      <c r="AZ19" s="15"/>
      <c r="BE19" s="15"/>
      <c r="BJ19" s="15"/>
    </row>
    <row r="20" spans="2:62">
      <c r="B20" s="15"/>
      <c r="C20" s="15"/>
      <c r="E20" s="13"/>
      <c r="AF20" s="15"/>
      <c r="AG20" s="15"/>
      <c r="AI20" s="15"/>
    </row>
    <row r="21" spans="2:62">
      <c r="C21" s="15"/>
      <c r="AF21" s="15"/>
    </row>
    <row r="22" spans="2:62">
      <c r="C22" s="15"/>
      <c r="AJ22" s="15"/>
    </row>
    <row r="23" spans="2:62">
      <c r="C23" s="15"/>
    </row>
    <row r="24" spans="2:62">
      <c r="C24" s="15"/>
      <c r="E24" s="13"/>
    </row>
    <row r="25" spans="2:62">
      <c r="E25" s="13"/>
    </row>
    <row r="26" spans="2:62">
      <c r="E26" s="13"/>
    </row>
    <row r="27" spans="2:62">
      <c r="E27" s="13"/>
    </row>
    <row r="29" spans="2:62">
      <c r="C29" s="15"/>
    </row>
    <row r="30" spans="2:62">
      <c r="C30" s="15"/>
    </row>
    <row r="31" spans="2:62">
      <c r="C31" s="15"/>
    </row>
  </sheetData>
  <mergeCells count="18">
    <mergeCell ref="V2:Z2"/>
    <mergeCell ref="AA2:AE2"/>
    <mergeCell ref="AF2:AJ2"/>
    <mergeCell ref="D3:D4"/>
    <mergeCell ref="BJ2:BN2"/>
    <mergeCell ref="G2:K2"/>
    <mergeCell ref="AK2:AO2"/>
    <mergeCell ref="AP2:AT2"/>
    <mergeCell ref="AU2:AY2"/>
    <mergeCell ref="AZ2:BD2"/>
    <mergeCell ref="BE2:BI2"/>
    <mergeCell ref="L2:P2"/>
    <mergeCell ref="Q2:U2"/>
    <mergeCell ref="A3:A4"/>
    <mergeCell ref="B3:B4"/>
    <mergeCell ref="C3:C4"/>
    <mergeCell ref="E3:E4"/>
    <mergeCell ref="F3:F4"/>
  </mergeCells>
  <phoneticPr fontId="2" type="noConversion"/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 교이</dc:creator>
  <cp:lastModifiedBy>陳國安</cp:lastModifiedBy>
  <dcterms:created xsi:type="dcterms:W3CDTF">2024-03-25T03:11:52Z</dcterms:created>
  <dcterms:modified xsi:type="dcterms:W3CDTF">2024-07-31T01:53:49Z</dcterms:modified>
</cp:coreProperties>
</file>